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CD26AEE1-5BED-4969-9B7A-52326773208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Orçamentos" sheetId="1" r:id="rId1"/>
    <sheet name="Leitura do mês" sheetId="2" r:id="rId2"/>
  </sheets>
  <definedNames>
    <definedName name="_xlnm._FilterDatabase" localSheetId="0" hidden="1">Orçamentos!$A$3:$I$10003</definedName>
    <definedName name="_xlnm.Print_Titles" localSheetId="0">Orçamentos!$3:$3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2" l="1"/>
  <c r="B42" i="2"/>
  <c r="C21" i="2" s="1"/>
  <c r="B39" i="2"/>
  <c r="B35" i="2"/>
  <c r="B34" i="2" s="1"/>
  <c r="B27" i="2"/>
  <c r="B23" i="2"/>
  <c r="C22" i="2"/>
  <c r="B22" i="2"/>
  <c r="B21" i="2"/>
  <c r="B20" i="2"/>
  <c r="B19" i="2"/>
  <c r="C18" i="2"/>
  <c r="B18" i="2"/>
  <c r="C17" i="2"/>
  <c r="B17" i="2"/>
  <c r="C13" i="2"/>
  <c r="B13" i="2"/>
  <c r="C12" i="2"/>
  <c r="B12" i="2"/>
  <c r="C11" i="2"/>
  <c r="B11" i="2"/>
  <c r="B29" i="2" s="1"/>
  <c r="A8" i="2"/>
  <c r="B24" i="2" l="1"/>
  <c r="B14" i="2"/>
  <c r="B38" i="2" s="1"/>
  <c r="C20" i="2"/>
  <c r="B30" i="2"/>
  <c r="B31" i="2"/>
  <c r="C19" i="2"/>
  <c r="C23" i="2"/>
  <c r="C14" i="2"/>
  <c r="B28" i="2"/>
  <c r="C2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Mugetsu</author>
  </authors>
  <commentList>
    <comment ref="B3" authorId="0" shapeId="0" xr:uid="{00000000-0006-0000-0000-000001000000}">
      <text>
        <r>
          <rPr>
            <sz val="10"/>
            <color theme="1"/>
            <rFont val="Arial"/>
            <family val="2"/>
          </rPr>
          <t>O dia em que o pedido chegou, por qualquer canal. Digite a data completa, por exemplo 03/11/2026. A planilha aceita datas a partir de 01/01/2020.</t>
        </r>
      </text>
    </comment>
    <comment ref="C3" authorId="0" shapeId="0" xr:uid="{00000000-0006-0000-0000-000002000000}">
      <text>
        <r>
          <rPr>
            <sz val="10"/>
            <color theme="1"/>
            <rFont val="Arial"/>
            <family val="2"/>
          </rPr>
          <t>O dia em que o orçamento saiu. Deixe em branco enquanto ele não saiu. Não pode ser anterior ao pedido.</t>
        </r>
      </text>
    </comment>
    <comment ref="E3" authorId="0" shapeId="0" xr:uid="{00000000-0006-0000-0000-000003000000}">
      <text>
        <r>
          <rPr>
            <sz val="10"/>
            <color theme="1"/>
            <rFont val="Arial"/>
            <family val="2"/>
          </rPr>
          <t>O que vai acontecer com o orçamento. Exemplo: ligar para o síndico. Orçamento aberto sem isso fica em laranja.</t>
        </r>
      </text>
    </comment>
    <comment ref="F3" authorId="0" shapeId="0" xr:uid="{00000000-0006-0000-0000-000004000000}">
      <text>
        <r>
          <rPr>
            <sz val="10"/>
            <color theme="1"/>
            <rFont val="Arial"/>
            <family val="2"/>
          </rPr>
          <t>O dia em que o próximo passo vai acontecer, com dia, mês e ano. Orçamento aberto sem data, ou com data anterior a hoje, fica em laranja. Não pode ser anterior ao pedido.</t>
        </r>
      </text>
    </comment>
    <comment ref="H3" authorId="0" shapeId="0" xr:uid="{00000000-0006-0000-0000-000005000000}">
      <text>
        <r>
          <rPr>
            <sz val="10"/>
            <color theme="1"/>
            <rFont val="Arial"/>
            <family val="2"/>
          </rPr>
          <t>Escolha na lista quando a situação for Perdido. Registre o motivo que o cliente deu; se ele sumiu, use Não respondeu.</t>
        </r>
      </text>
    </comment>
    <comment ref="I3" authorId="0" shapeId="0" xr:uid="{00000000-0006-0000-0000-000006000000}">
      <text>
        <r>
          <rPr>
            <sz val="10"/>
            <color theme="1"/>
            <rFont val="Arial"/>
            <family val="2"/>
          </rPr>
          <t>Valor do orçamento, em reais. Entra na soma da aba Leitura do mês.</t>
        </r>
      </text>
    </comment>
  </commentList>
</comments>
</file>

<file path=xl/sharedStrings.xml><?xml version="1.0" encoding="utf-8"?>
<sst xmlns="http://schemas.openxmlformats.org/spreadsheetml/2006/main" count="77" uniqueCount="73">
  <si>
    <t>Controle de orçamentos</t>
  </si>
  <si>
    <t>Uma linha por orçamento, a partir do dia em que o pedido chega. Digite nas colunas A a I. Célula em laranja: falta preencher, ou a data do próximo passo já passou. Apague a linha de exemplo antes de começar. A aba Leitura do mês lê esta aba e faz as contas sozinha. Pronta para 10.000 linhas.</t>
  </si>
  <si>
    <t>Cliente e serviço</t>
  </si>
  <si>
    <t>Pedido em</t>
  </si>
  <si>
    <t>Orçamento enviado em</t>
  </si>
  <si>
    <t>Responsável</t>
  </si>
  <si>
    <t>Próximo passo</t>
  </si>
  <si>
    <t>Data do próximo passo</t>
  </si>
  <si>
    <t>Situação</t>
  </si>
  <si>
    <t>Motivo da perda</t>
  </si>
  <si>
    <t>Valor</t>
  </si>
  <si>
    <t>EXEMPLO — apague esta linha
Condomínio, dedetização das áreas comuns</t>
  </si>
  <si>
    <t>Carla</t>
  </si>
  <si>
    <t>Ligar para o síndico</t>
  </si>
  <si>
    <t>Aberto</t>
  </si>
  <si>
    <t>Leitura do mês</t>
  </si>
  <si>
    <t>Esta aba lê a aba Orçamentos e faz as contas sozinha. Só as duas datas em destaque são para digitar.</t>
  </si>
  <si>
    <t>Cada orçamento conta no período em que o pedido chegou (coluna Pedido em). A linha de exemplo (a que começa com "EXEMPLO — apague esta linha") não entra nas contas.</t>
  </si>
  <si>
    <t>Período lido</t>
  </si>
  <si>
    <t>Pedidos feitos de</t>
  </si>
  <si>
    <t>Primeiro dia. Em branco, a leitura começa no primeiro pedido.</t>
  </si>
  <si>
    <t>Pedidos feitos até</t>
  </si>
  <si>
    <t>Último dia. Em branco, a leitura vai até o último pedido.</t>
  </si>
  <si>
    <t>Como estão os pedidos do período</t>
  </si>
  <si>
    <t>Orçamentos</t>
  </si>
  <si>
    <t>Valor (R$)</t>
  </si>
  <si>
    <t>Esperam retorno ou decisão.</t>
  </si>
  <si>
    <t>Fechado</t>
  </si>
  <si>
    <t>Viraram serviço.</t>
  </si>
  <si>
    <t>Perdido</t>
  </si>
  <si>
    <t>Saíram da lista sem fechar.</t>
  </si>
  <si>
    <t>Total de pedidos no período</t>
  </si>
  <si>
    <t>Todo pedido com data dentro do período, em qualquer situação.</t>
  </si>
  <si>
    <t>Os perdidos, por motivo</t>
  </si>
  <si>
    <t>Preço</t>
  </si>
  <si>
    <t>Demora no orçamento</t>
  </si>
  <si>
    <t>Prazo do serviço</t>
  </si>
  <si>
    <t>Fechou com outro</t>
  </si>
  <si>
    <t>Desistiu</t>
  </si>
  <si>
    <t>Não respondeu</t>
  </si>
  <si>
    <t>Outro</t>
  </si>
  <si>
    <t>Sem motivo na lista</t>
  </si>
  <si>
    <t>Perdidos sem motivo escolhido. Preencha a coluna Motivo da perda.</t>
  </si>
  <si>
    <t>Abertos que estão esperando alguém</t>
  </si>
  <si>
    <t>Um orçamento pode entrar em mais de uma linha.</t>
  </si>
  <si>
    <t>Com a data do próximo passo vencida</t>
  </si>
  <si>
    <t>Data anterior a hoje.</t>
  </si>
  <si>
    <t>Sem próximo passo ou sem data</t>
  </si>
  <si>
    <t>Nada combinado, ou combinado sem data, para o orçamento voltar a ser olhado.</t>
  </si>
  <si>
    <t>Sem responsável</t>
  </si>
  <si>
    <t>Ninguém responde pelo retorno.</t>
  </si>
  <si>
    <t>Com o orçamento ainda não enviado</t>
  </si>
  <si>
    <t>O pedido chegou e o orçamento ainda não saiu.</t>
  </si>
  <si>
    <t>Total de abertos esperando alguém</t>
  </si>
  <si>
    <t>Cada orçamento conta uma vez, mesmo que apareça em mais de uma linha acima.</t>
  </si>
  <si>
    <t>Tempo até o orçamento</t>
  </si>
  <si>
    <t>Dias</t>
  </si>
  <si>
    <t>Média de dias entre o pedido e o envio</t>
  </si>
  <si>
    <t>Só dos orçamentos já enviados.</t>
  </si>
  <si>
    <t>Orçamentos enviados considerados</t>
  </si>
  <si>
    <t>Quantos orçamentos entraram na média acima.</t>
  </si>
  <si>
    <t>Conferência dos dados</t>
  </si>
  <si>
    <t>Linhas</t>
  </si>
  <si>
    <t>Sem situação marcada (ou fora da lista)</t>
  </si>
  <si>
    <t>Escolha Aberto, Fechado ou Perdido na aba Orçamentos.</t>
  </si>
  <si>
    <t>Sem data de pedido válida (não entram nesta leitura)</t>
  </si>
  <si>
    <t>Preencha a coluna Pedido em com uma data.</t>
  </si>
  <si>
    <t>Auxiliar (não mexa)</t>
  </si>
  <si>
    <t>Início usado na conta</t>
  </si>
  <si>
    <t>Sem data em B6, a conta usa o dia 1 (01/01/1900), ou seja, desde o começo.</t>
  </si>
  <si>
    <t>Fim usado na conta</t>
  </si>
  <si>
    <t>Sem data em B7, a conta usa 31/12/9999, o último dia que a planilha aceita.</t>
  </si>
  <si>
    <t>Modelo de planilha da Mugetsu. Explicação das colunas no blog: mugetsu.com.br/blog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</si>
</sst>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&quot;R$&quot;\ #,##0.00"/>
    <numFmt numFmtId="167" formatCode="&quot;R$&quot;\ #,##0.00;\-&quot;R$&quot;\ #,##0.00;&quot;-&quot;"/>
    <numFmt numFmtId="168" formatCode="0.0"/>
  </numFmts>
  <fonts count="8" x14ac:knownFonts="1">
    <font>
      <sz val="10"/>
      <color theme="1"/>
      <name val="Arial"/>
      <family val="2"/>
    </font>
    <font>
      <sz val="10"/>
      <color rgb="FF080808"/>
      <name val="Arial"/>
    </font>
    <font>
      <b/>
      <sz val="14"/>
      <color rgb="FF080808"/>
      <name val="Arial"/>
    </font>
    <font>
      <sz val="10"/>
      <color rgb="FF676664"/>
      <name val="Arial"/>
    </font>
    <font>
      <b/>
      <sz val="10"/>
      <color rgb="FFFAF9F5"/>
      <name val="Arial"/>
    </font>
    <font>
      <i/>
      <sz val="10"/>
      <color rgb="FF676664"/>
      <name val="Arial"/>
    </font>
    <font>
      <sz val="9"/>
      <color rgb="FF676664"/>
      <name val="Arial"/>
    </font>
    <font>
      <b/>
      <sz val="10"/>
      <color rgb="FF080808"/>
      <name val="Arial"/>
    </font>
  </fonts>
  <fills count="5">
    <fill>
      <patternFill patternType="none"/>
    </fill>
    <fill>
      <patternFill patternType="gray125"/>
    </fill>
    <fill>
      <patternFill patternType="solid">
        <fgColor rgb="FF080808"/>
        <bgColor rgb="FF080808"/>
      </patternFill>
    </fill>
    <fill>
      <patternFill patternType="solid">
        <fgColor rgb="FFF2F0EA"/>
        <bgColor rgb="FFF2F0EA"/>
      </patternFill>
    </fill>
    <fill>
      <patternFill patternType="solid">
        <fgColor rgb="FFFEA421"/>
        <bgColor rgb="FFFEA421"/>
      </patternFill>
    </fill>
  </fills>
  <borders count="3">
    <border>
      <left/>
      <right/>
      <top/>
      <bottom/>
      <diagonal/>
    </border>
    <border>
      <left/>
      <right/>
      <top/>
      <bottom style="thin">
        <color rgb="FFC6C5C3"/>
      </bottom>
      <diagonal/>
    </border>
    <border>
      <left style="thin">
        <color rgb="FF080808"/>
      </left>
      <right style="thin">
        <color rgb="FF080808"/>
      </right>
      <top style="thin">
        <color rgb="FF080808"/>
      </top>
      <bottom style="thin">
        <color rgb="FF08080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165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164" fontId="5" fillId="3" borderId="0" xfId="0" applyNumberFormat="1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center" vertical="top"/>
    </xf>
    <xf numFmtId="165" fontId="5" fillId="3" borderId="0" xfId="0" applyNumberFormat="1" applyFont="1" applyFill="1" applyAlignment="1">
      <alignment horizontal="left" vertical="top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1" fillId="0" borderId="1" xfId="0" applyFont="1" applyBorder="1"/>
    <xf numFmtId="164" fontId="1" fillId="4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/>
    <xf numFmtId="1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0" fontId="7" fillId="0" borderId="1" xfId="0" applyFont="1" applyBorder="1"/>
    <xf numFmtId="1" fontId="7" fillId="0" borderId="1" xfId="0" applyNumberFormat="1" applyFont="1" applyBorder="1" applyAlignment="1">
      <alignment horizontal="right"/>
    </xf>
    <xf numFmtId="167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165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6">
    <dxf>
      <font>
        <color rgb="FF080808"/>
        <name val="Arial"/>
      </font>
      <fill>
        <patternFill patternType="solid">
          <fgColor rgb="FFFEA421"/>
          <bgColor rgb="FFFEA421"/>
        </patternFill>
      </fill>
    </dxf>
    <dxf>
      <font>
        <color rgb="FF080808"/>
        <name val="Arial"/>
      </font>
      <fill>
        <patternFill patternType="solid">
          <fgColor rgb="FFFEA421"/>
          <bgColor rgb="FFFEA421"/>
        </patternFill>
      </fill>
    </dxf>
    <dxf>
      <font>
        <color rgb="FF080808"/>
        <name val="Arial"/>
      </font>
      <fill>
        <patternFill patternType="solid">
          <fgColor rgb="FFFEA421"/>
          <bgColor rgb="FFFEA421"/>
        </patternFill>
      </fill>
    </dxf>
    <dxf>
      <font>
        <color rgb="FF080808"/>
        <name val="Arial"/>
      </font>
      <fill>
        <patternFill patternType="solid">
          <fgColor rgb="FFFEA421"/>
          <bgColor rgb="FFFEA421"/>
        </patternFill>
      </fill>
    </dxf>
    <dxf>
      <font>
        <color rgb="FF080808"/>
        <name val="Arial"/>
      </font>
      <fill>
        <patternFill patternType="solid">
          <fgColor rgb="FFFEA421"/>
          <bgColor rgb="FFFEA421"/>
        </patternFill>
      </fill>
    </dxf>
    <dxf>
      <font>
        <color rgb="FF080808"/>
        <name val="Arial"/>
      </font>
      <fill>
        <patternFill patternType="solid">
          <fgColor rgb="FFFEA421"/>
          <bgColor rgb="FFFEA4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80808"/>
    <pageSetUpPr fitToPage="1"/>
  </sheetPr>
  <dimension ref="A1:I4"/>
  <sheetViews>
    <sheetView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46" style="1" customWidth="1"/>
    <col min="2" max="2" width="13" style="2" customWidth="1"/>
    <col min="3" max="3" width="21" style="2" customWidth="1"/>
    <col min="4" max="4" width="18" style="1" customWidth="1"/>
    <col min="5" max="5" width="34" style="1" customWidth="1"/>
    <col min="6" max="6" width="21" style="2" customWidth="1"/>
    <col min="7" max="7" width="13" style="3" customWidth="1"/>
    <col min="8" max="8" width="24" style="1" customWidth="1"/>
    <col min="9" max="9" width="15" style="4" customWidth="1"/>
  </cols>
  <sheetData>
    <row r="1" spans="1:9" ht="24" customHeight="1" x14ac:dyDescent="0.2">
      <c r="A1" s="5" t="s">
        <v>0</v>
      </c>
    </row>
    <row r="2" spans="1:9" ht="30" customHeight="1" x14ac:dyDescent="0.2">
      <c r="A2" s="31" t="s">
        <v>1</v>
      </c>
      <c r="B2" s="32"/>
      <c r="C2" s="32"/>
      <c r="D2" s="33"/>
      <c r="E2" s="33"/>
      <c r="F2" s="32"/>
      <c r="G2" s="34"/>
      <c r="H2" s="33"/>
      <c r="I2" s="35"/>
    </row>
    <row r="3" spans="1:9" ht="30" customHeight="1" x14ac:dyDescent="0.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9" ht="27.95" customHeight="1" x14ac:dyDescent="0.2">
      <c r="A4" s="7" t="s">
        <v>11</v>
      </c>
      <c r="B4" s="8">
        <v>46329</v>
      </c>
      <c r="C4" s="8">
        <v>46331</v>
      </c>
      <c r="D4" s="9" t="s">
        <v>12</v>
      </c>
      <c r="E4" s="9" t="s">
        <v>13</v>
      </c>
      <c r="F4" s="8">
        <v>46338</v>
      </c>
      <c r="G4" s="10" t="s">
        <v>14</v>
      </c>
      <c r="H4" s="9"/>
      <c r="I4" s="11">
        <v>1000</v>
      </c>
    </row>
  </sheetData>
  <autoFilter ref="A3:I10003" xr:uid="{00000000-0009-0000-0000-000000000000}"/>
  <mergeCells count="1">
    <mergeCell ref="A2:I2"/>
  </mergeCells>
  <conditionalFormatting sqref="C4:C10003">
    <cfRule type="expression" dxfId="5" priority="6">
      <formula>AND(ISNUMBER($B4),ISNUMBER($C4),$C4&lt;$B4)</formula>
    </cfRule>
  </conditionalFormatting>
  <conditionalFormatting sqref="D4:D10003">
    <cfRule type="expression" dxfId="4" priority="1">
      <formula>AND($G4="Aberto",$D4="",LEFT($A4,27)&lt;&gt;"EXEMPLO — apague esta linha")</formula>
    </cfRule>
  </conditionalFormatting>
  <conditionalFormatting sqref="E4:E10003">
    <cfRule type="expression" dxfId="3" priority="2">
      <formula>AND($G4="Aberto",$E4="",LEFT($A4,27)&lt;&gt;"EXEMPLO — apague esta linha")</formula>
    </cfRule>
  </conditionalFormatting>
  <conditionalFormatting sqref="F4:F10003">
    <cfRule type="expression" dxfId="2" priority="3">
      <formula>AND($G4="Aberto",LEFT($A4,27)&lt;&gt;"EXEMPLO — apague esta linha",OR(NOT(ISNUMBER($F4)),$F4&lt;TODAY()))</formula>
    </cfRule>
  </conditionalFormatting>
  <conditionalFormatting sqref="G4:G10003">
    <cfRule type="expression" dxfId="1" priority="4">
      <formula>AND($A4&lt;&gt;"",NOT(OR($G4="Aberto",$G4="Fechado",$G4="Perdido")),LEFT($A4,27)&lt;&gt;"EXEMPLO — apague esta linha")</formula>
    </cfRule>
  </conditionalFormatting>
  <conditionalFormatting sqref="H4:H10003">
    <cfRule type="expression" dxfId="0" priority="5">
      <formula>AND($G4="Perdido",NOT(OR($H4="Preço",$H4="Demora no orçamento",$H4="Prazo do serviço",$H4="Fechou com outro",$H4="Desistiu",$H4="Não respondeu",$H4="Outro")))</formula>
    </cfRule>
  </conditionalFormatting>
  <dataValidations count="6">
    <dataValidation type="list" allowBlank="1" showErrorMessage="1" errorTitle="Situação" error="Escolha Aberto, Fechado ou Perdido na lista." sqref="G4:G10003" xr:uid="{00000000-0002-0000-0000-000000000000}">
      <formula1>"Aberto,Fechado,Perdido"</formula1>
    </dataValidation>
    <dataValidation type="list" allowBlank="1" showErrorMessage="1" errorTitle="Motivo da perda" error="Escolha um dos motivos da lista." sqref="H4:H10003" xr:uid="{00000000-0002-0000-0000-000001000000}">
      <formula1>"Preço,Demora no orçamento,Prazo do serviço,Fechou com outro,Desistiu,Não respondeu,Outro"</formula1>
    </dataValidation>
    <dataValidation type="date" operator="greaterThanOrEqual" allowBlank="1" showErrorMessage="1" errorTitle="Data" error="Digite uma data completa, por exemplo 12/11/2026." sqref="B4:B10003" xr:uid="{00000000-0002-0000-0000-000002000000}">
      <formula1>43831</formula1>
    </dataValidation>
    <dataValidation type="custom" allowBlank="1" showErrorMessage="1" errorTitle="Data do orçamento" error="Digite uma data completa que não seja anterior ao dia do pedido, por exemplo 12/11/2026." sqref="C4:C10003" xr:uid="{00000000-0002-0000-0000-000003000000}">
      <formula1>AND(ISNUMBER(C4),C4&gt;=43831,C4&gt;=N(B4))</formula1>
    </dataValidation>
    <dataValidation type="custom" allowBlank="1" showErrorMessage="1" errorTitle="Data do próximo passo" error="Digite uma data completa que não seja anterior ao dia do pedido, por exemplo 12/11/2026." sqref="F4:F10003" xr:uid="{00000000-0002-0000-0000-000004000000}">
      <formula1>AND(ISNUMBER(F4),F4&gt;=43831,F4&gt;=N(B4))</formula1>
    </dataValidation>
    <dataValidation type="decimal" operator="greaterThanOrEqual" allowBlank="1" showErrorMessage="1" errorTitle="Valor" error="Digite só o valor, em reais, sem texto." sqref="I4:I10003" xr:uid="{00000000-0002-0000-0000-000005000000}">
      <formula1>0</formula1>
    </dataValidation>
  </dataValidations>
  <pageMargins left="0.75" right="0.75" top="1" bottom="1" header="0.5" footer="0.5"/>
  <pageSetup fitToHeight="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EA421"/>
    <pageSetUpPr fitToPage="1"/>
  </sheetPr>
  <dimension ref="A1:D45"/>
  <sheetViews>
    <sheetView showGridLines="0" workbookViewId="0"/>
  </sheetViews>
  <sheetFormatPr defaultRowHeight="12.75" x14ac:dyDescent="0.2"/>
  <cols>
    <col min="1" max="1" width="52" customWidth="1"/>
    <col min="2" max="2" width="16" customWidth="1"/>
    <col min="3" max="3" width="18" customWidth="1"/>
    <col min="4" max="4" width="70" customWidth="1"/>
  </cols>
  <sheetData>
    <row r="1" spans="1:4" ht="24" customHeight="1" x14ac:dyDescent="0.25">
      <c r="A1" s="12" t="s">
        <v>15</v>
      </c>
    </row>
    <row r="2" spans="1:4" x14ac:dyDescent="0.2">
      <c r="A2" s="13" t="s">
        <v>16</v>
      </c>
    </row>
    <row r="3" spans="1:4" x14ac:dyDescent="0.2">
      <c r="A3" s="13" t="s">
        <v>17</v>
      </c>
    </row>
    <row r="5" spans="1:4" ht="20.100000000000001" customHeight="1" x14ac:dyDescent="0.2">
      <c r="A5" s="14" t="s">
        <v>18</v>
      </c>
      <c r="B5" s="15"/>
      <c r="C5" s="15"/>
      <c r="D5" s="14"/>
    </row>
    <row r="6" spans="1:4" x14ac:dyDescent="0.2">
      <c r="A6" s="16" t="s">
        <v>19</v>
      </c>
      <c r="B6" s="17"/>
      <c r="C6" s="18"/>
      <c r="D6" s="19" t="s">
        <v>20</v>
      </c>
    </row>
    <row r="7" spans="1:4" x14ac:dyDescent="0.2">
      <c r="A7" s="16" t="s">
        <v>21</v>
      </c>
      <c r="B7" s="17"/>
      <c r="C7" s="18"/>
      <c r="D7" s="19" t="s">
        <v>22</v>
      </c>
    </row>
    <row r="8" spans="1:4" x14ac:dyDescent="0.2">
      <c r="A8" s="20" t="str">
        <f>IF(AND(ISNUMBER(B6),ISNUMBER(B7),B6&gt;B7),"Atenção: a data inicial é posterior à final, e a leitura fica zerada.","")</f>
        <v/>
      </c>
    </row>
    <row r="10" spans="1:4" ht="20.100000000000001" customHeight="1" x14ac:dyDescent="0.2">
      <c r="A10" s="14" t="s">
        <v>23</v>
      </c>
      <c r="B10" s="15" t="s">
        <v>24</v>
      </c>
      <c r="C10" s="15" t="s">
        <v>25</v>
      </c>
      <c r="D10" s="14"/>
    </row>
    <row r="11" spans="1:4" x14ac:dyDescent="0.2">
      <c r="A11" s="16" t="s">
        <v>14</v>
      </c>
      <c r="B11" s="21">
        <f>COUNTIFS(Orçamentos!$G:$G,$A11,Orçamentos!$B:$B,"&gt;="&amp;$B$42,Orçamentos!$B:$B,"&lt;="&amp;$B$43,Orçamentos!$A:$A,"&lt;&gt;EXEMPLO — apague esta linha*")</f>
        <v>0</v>
      </c>
      <c r="C11" s="22">
        <f>SUMIFS(Orçamentos!$I:$I,Orçamentos!$G:$G,$A11,Orçamentos!$B:$B,"&gt;="&amp;$B$42,Orçamentos!$B:$B,"&lt;="&amp;$B$43,Orçamentos!$A:$A,"&lt;&gt;EXEMPLO — apague esta linha*")</f>
        <v>0</v>
      </c>
      <c r="D11" s="19" t="s">
        <v>26</v>
      </c>
    </row>
    <row r="12" spans="1:4" x14ac:dyDescent="0.2">
      <c r="A12" s="16" t="s">
        <v>27</v>
      </c>
      <c r="B12" s="21">
        <f>COUNTIFS(Orçamentos!$G:$G,$A12,Orçamentos!$B:$B,"&gt;="&amp;$B$42,Orçamentos!$B:$B,"&lt;="&amp;$B$43,Orçamentos!$A:$A,"&lt;&gt;EXEMPLO — apague esta linha*")</f>
        <v>0</v>
      </c>
      <c r="C12" s="22">
        <f>SUMIFS(Orçamentos!$I:$I,Orçamentos!$G:$G,$A12,Orçamentos!$B:$B,"&gt;="&amp;$B$42,Orçamentos!$B:$B,"&lt;="&amp;$B$43,Orçamentos!$A:$A,"&lt;&gt;EXEMPLO — apague esta linha*")</f>
        <v>0</v>
      </c>
      <c r="D12" s="19" t="s">
        <v>28</v>
      </c>
    </row>
    <row r="13" spans="1:4" x14ac:dyDescent="0.2">
      <c r="A13" s="16" t="s">
        <v>29</v>
      </c>
      <c r="B13" s="21">
        <f>COUNTIFS(Orçamentos!$G:$G,$A13,Orçamentos!$B:$B,"&gt;="&amp;$B$42,Orçamentos!$B:$B,"&lt;="&amp;$B$43,Orçamentos!$A:$A,"&lt;&gt;EXEMPLO — apague esta linha*")</f>
        <v>0</v>
      </c>
      <c r="C13" s="22">
        <f>SUMIFS(Orçamentos!$I:$I,Orçamentos!$G:$G,$A13,Orçamentos!$B:$B,"&gt;="&amp;$B$42,Orçamentos!$B:$B,"&lt;="&amp;$B$43,Orçamentos!$A:$A,"&lt;&gt;EXEMPLO — apague esta linha*")</f>
        <v>0</v>
      </c>
      <c r="D13" s="19" t="s">
        <v>30</v>
      </c>
    </row>
    <row r="14" spans="1:4" x14ac:dyDescent="0.2">
      <c r="A14" s="23" t="s">
        <v>31</v>
      </c>
      <c r="B14" s="24">
        <f>COUNTIFS(Orçamentos!$B:$B,"&gt;="&amp;$B$42,Orçamentos!$B:$B,"&lt;="&amp;$B$43,Orçamentos!$A:$A,"&lt;&gt;EXEMPLO — apague esta linha*")</f>
        <v>0</v>
      </c>
      <c r="C14" s="25">
        <f>SUMIFS(Orçamentos!$I:$I,Orçamentos!$B:$B,"&gt;="&amp;$B$42,Orçamentos!$B:$B,"&lt;="&amp;$B$43,Orçamentos!$A:$A,"&lt;&gt;EXEMPLO — apague esta linha*")</f>
        <v>0</v>
      </c>
      <c r="D14" s="19" t="s">
        <v>32</v>
      </c>
    </row>
    <row r="16" spans="1:4" ht="20.100000000000001" customHeight="1" x14ac:dyDescent="0.2">
      <c r="A16" s="14" t="s">
        <v>33</v>
      </c>
      <c r="B16" s="15" t="s">
        <v>24</v>
      </c>
      <c r="C16" s="15" t="s">
        <v>25</v>
      </c>
      <c r="D16" s="14"/>
    </row>
    <row r="17" spans="1:4" x14ac:dyDescent="0.2">
      <c r="A17" s="16" t="s">
        <v>34</v>
      </c>
      <c r="B17" s="21">
        <f>COUNTIFS(Orçamentos!$G:$G,$A$13,Orçamentos!$H:$H,$A17,Orçamentos!$B:$B,"&gt;="&amp;$B$42,Orçamentos!$B:$B,"&lt;="&amp;$B$43,Orçamentos!$A:$A,"&lt;&gt;EXEMPLO — apague esta linha*")</f>
        <v>0</v>
      </c>
      <c r="C17" s="22">
        <f>SUMIFS(Orçamentos!$I:$I,Orçamentos!$G:$G,$A$13,Orçamentos!$H:$H,$A17,Orçamentos!$B:$B,"&gt;="&amp;$B$42,Orçamentos!$B:$B,"&lt;="&amp;$B$43,Orçamentos!$A:$A,"&lt;&gt;EXEMPLO — apague esta linha*")</f>
        <v>0</v>
      </c>
      <c r="D17" s="19"/>
    </row>
    <row r="18" spans="1:4" x14ac:dyDescent="0.2">
      <c r="A18" s="16" t="s">
        <v>35</v>
      </c>
      <c r="B18" s="21">
        <f>COUNTIFS(Orçamentos!$G:$G,$A$13,Orçamentos!$H:$H,$A18,Orçamentos!$B:$B,"&gt;="&amp;$B$42,Orçamentos!$B:$B,"&lt;="&amp;$B$43,Orçamentos!$A:$A,"&lt;&gt;EXEMPLO — apague esta linha*")</f>
        <v>0</v>
      </c>
      <c r="C18" s="22">
        <f>SUMIFS(Orçamentos!$I:$I,Orçamentos!$G:$G,$A$13,Orçamentos!$H:$H,$A18,Orçamentos!$B:$B,"&gt;="&amp;$B$42,Orçamentos!$B:$B,"&lt;="&amp;$B$43,Orçamentos!$A:$A,"&lt;&gt;EXEMPLO — apague esta linha*")</f>
        <v>0</v>
      </c>
      <c r="D18" s="19"/>
    </row>
    <row r="19" spans="1:4" x14ac:dyDescent="0.2">
      <c r="A19" s="16" t="s">
        <v>36</v>
      </c>
      <c r="B19" s="21">
        <f>COUNTIFS(Orçamentos!$G:$G,$A$13,Orçamentos!$H:$H,$A19,Orçamentos!$B:$B,"&gt;="&amp;$B$42,Orçamentos!$B:$B,"&lt;="&amp;$B$43,Orçamentos!$A:$A,"&lt;&gt;EXEMPLO — apague esta linha*")</f>
        <v>0</v>
      </c>
      <c r="C19" s="22">
        <f>SUMIFS(Orçamentos!$I:$I,Orçamentos!$G:$G,$A$13,Orçamentos!$H:$H,$A19,Orçamentos!$B:$B,"&gt;="&amp;$B$42,Orçamentos!$B:$B,"&lt;="&amp;$B$43,Orçamentos!$A:$A,"&lt;&gt;EXEMPLO — apague esta linha*")</f>
        <v>0</v>
      </c>
      <c r="D19" s="19"/>
    </row>
    <row r="20" spans="1:4" x14ac:dyDescent="0.2">
      <c r="A20" s="16" t="s">
        <v>37</v>
      </c>
      <c r="B20" s="21">
        <f>COUNTIFS(Orçamentos!$G:$G,$A$13,Orçamentos!$H:$H,$A20,Orçamentos!$B:$B,"&gt;="&amp;$B$42,Orçamentos!$B:$B,"&lt;="&amp;$B$43,Orçamentos!$A:$A,"&lt;&gt;EXEMPLO — apague esta linha*")</f>
        <v>0</v>
      </c>
      <c r="C20" s="22">
        <f>SUMIFS(Orçamentos!$I:$I,Orçamentos!$G:$G,$A$13,Orçamentos!$H:$H,$A20,Orçamentos!$B:$B,"&gt;="&amp;$B$42,Orçamentos!$B:$B,"&lt;="&amp;$B$43,Orçamentos!$A:$A,"&lt;&gt;EXEMPLO — apague esta linha*")</f>
        <v>0</v>
      </c>
      <c r="D20" s="19"/>
    </row>
    <row r="21" spans="1:4" x14ac:dyDescent="0.2">
      <c r="A21" s="16" t="s">
        <v>38</v>
      </c>
      <c r="B21" s="21">
        <f>COUNTIFS(Orçamentos!$G:$G,$A$13,Orçamentos!$H:$H,$A21,Orçamentos!$B:$B,"&gt;="&amp;$B$42,Orçamentos!$B:$B,"&lt;="&amp;$B$43,Orçamentos!$A:$A,"&lt;&gt;EXEMPLO — apague esta linha*")</f>
        <v>0</v>
      </c>
      <c r="C21" s="22">
        <f>SUMIFS(Orçamentos!$I:$I,Orçamentos!$G:$G,$A$13,Orçamentos!$H:$H,$A21,Orçamentos!$B:$B,"&gt;="&amp;$B$42,Orçamentos!$B:$B,"&lt;="&amp;$B$43,Orçamentos!$A:$A,"&lt;&gt;EXEMPLO — apague esta linha*")</f>
        <v>0</v>
      </c>
      <c r="D21" s="19"/>
    </row>
    <row r="22" spans="1:4" x14ac:dyDescent="0.2">
      <c r="A22" s="16" t="s">
        <v>39</v>
      </c>
      <c r="B22" s="21">
        <f>COUNTIFS(Orçamentos!$G:$G,$A$13,Orçamentos!$H:$H,$A22,Orçamentos!$B:$B,"&gt;="&amp;$B$42,Orçamentos!$B:$B,"&lt;="&amp;$B$43,Orçamentos!$A:$A,"&lt;&gt;EXEMPLO — apague esta linha*")</f>
        <v>0</v>
      </c>
      <c r="C22" s="22">
        <f>SUMIFS(Orçamentos!$I:$I,Orçamentos!$G:$G,$A$13,Orçamentos!$H:$H,$A22,Orçamentos!$B:$B,"&gt;="&amp;$B$42,Orçamentos!$B:$B,"&lt;="&amp;$B$43,Orçamentos!$A:$A,"&lt;&gt;EXEMPLO — apague esta linha*")</f>
        <v>0</v>
      </c>
      <c r="D22" s="19"/>
    </row>
    <row r="23" spans="1:4" x14ac:dyDescent="0.2">
      <c r="A23" s="16" t="s">
        <v>40</v>
      </c>
      <c r="B23" s="21">
        <f>COUNTIFS(Orçamentos!$G:$G,$A$13,Orçamentos!$H:$H,$A23,Orçamentos!$B:$B,"&gt;="&amp;$B$42,Orçamentos!$B:$B,"&lt;="&amp;$B$43,Orçamentos!$A:$A,"&lt;&gt;EXEMPLO — apague esta linha*")</f>
        <v>0</v>
      </c>
      <c r="C23" s="22">
        <f>SUMIFS(Orçamentos!$I:$I,Orçamentos!$G:$G,$A$13,Orçamentos!$H:$H,$A23,Orçamentos!$B:$B,"&gt;="&amp;$B$42,Orçamentos!$B:$B,"&lt;="&amp;$B$43,Orçamentos!$A:$A,"&lt;&gt;EXEMPLO — apague esta linha*")</f>
        <v>0</v>
      </c>
      <c r="D23" s="19"/>
    </row>
    <row r="24" spans="1:4" x14ac:dyDescent="0.2">
      <c r="A24" s="16" t="s">
        <v>41</v>
      </c>
      <c r="B24" s="21">
        <f>B13-SUM(B17:B23)</f>
        <v>0</v>
      </c>
      <c r="C24" s="22">
        <f>C13-SUM(C17:C23)</f>
        <v>0</v>
      </c>
      <c r="D24" s="19" t="s">
        <v>42</v>
      </c>
    </row>
    <row r="26" spans="1:4" ht="20.100000000000001" customHeight="1" x14ac:dyDescent="0.2">
      <c r="A26" s="14" t="s">
        <v>43</v>
      </c>
      <c r="B26" s="15" t="s">
        <v>24</v>
      </c>
      <c r="C26" s="15"/>
      <c r="D26" s="14" t="s">
        <v>44</v>
      </c>
    </row>
    <row r="27" spans="1:4" x14ac:dyDescent="0.2">
      <c r="A27" s="16" t="s">
        <v>45</v>
      </c>
      <c r="B27" s="21">
        <f ca="1">COUNTIFS(Orçamentos!$G:$G,$A$11,Orçamentos!$F:$F,"&lt;"&amp;TODAY(),Orçamentos!$B:$B,"&gt;="&amp;$B$42,Orçamentos!$B:$B,"&lt;="&amp;$B$43,Orçamentos!$A:$A,"&lt;&gt;EXEMPLO — apague esta linha*")</f>
        <v>0</v>
      </c>
      <c r="C27" s="18"/>
      <c r="D27" s="19" t="s">
        <v>46</v>
      </c>
    </row>
    <row r="28" spans="1:4" x14ac:dyDescent="0.2">
      <c r="A28" s="16" t="s">
        <v>47</v>
      </c>
      <c r="B28" s="21">
        <f>$B$11-COUNTIFS(Orçamentos!$G:$G,$A$11,Orçamentos!$E:$E,"&lt;&gt;",Orçamentos!$F:$F,"&gt;=1",Orçamentos!$B:$B,"&gt;="&amp;$B$42,Orçamentos!$B:$B,"&lt;="&amp;$B$43,Orçamentos!$A:$A,"&lt;&gt;EXEMPLO — apague esta linha*")</f>
        <v>0</v>
      </c>
      <c r="C28" s="18"/>
      <c r="D28" s="19" t="s">
        <v>48</v>
      </c>
    </row>
    <row r="29" spans="1:4" x14ac:dyDescent="0.2">
      <c r="A29" s="16" t="s">
        <v>49</v>
      </c>
      <c r="B29" s="21">
        <f>$B$11-COUNTIFS(Orçamentos!$G:$G,$A$11,Orçamentos!$D:$D,"&lt;&gt;",Orçamentos!$B:$B,"&gt;="&amp;$B$42,Orçamentos!$B:$B,"&lt;="&amp;$B$43,Orçamentos!$A:$A,"&lt;&gt;EXEMPLO — apague esta linha*")</f>
        <v>0</v>
      </c>
      <c r="C29" s="18"/>
      <c r="D29" s="19" t="s">
        <v>50</v>
      </c>
    </row>
    <row r="30" spans="1:4" x14ac:dyDescent="0.2">
      <c r="A30" s="16" t="s">
        <v>51</v>
      </c>
      <c r="B30" s="21">
        <f>$B$11-COUNTIFS(Orçamentos!$G:$G,$A$11,Orçamentos!$C:$C,"&lt;&gt;",Orçamentos!$B:$B,"&gt;="&amp;$B$42,Orçamentos!$B:$B,"&lt;="&amp;$B$43,Orçamentos!$A:$A,"&lt;&gt;EXEMPLO — apague esta linha*")</f>
        <v>0</v>
      </c>
      <c r="C30" s="18"/>
      <c r="D30" s="19" t="s">
        <v>52</v>
      </c>
    </row>
    <row r="31" spans="1:4" x14ac:dyDescent="0.2">
      <c r="A31" s="23" t="s">
        <v>53</v>
      </c>
      <c r="B31" s="24">
        <f ca="1">$B$11-COUNTIFS(Orçamentos!$G:$G,$A$11,Orçamentos!$E:$E,"&lt;&gt;",Orçamentos!$F:$F,"&gt;="&amp;TODAY(),Orçamentos!$D:$D,"&lt;&gt;",Orçamentos!$C:$C,"&lt;&gt;",Orçamentos!$B:$B,"&gt;="&amp;$B$42,Orçamentos!$B:$B,"&lt;="&amp;$B$43,Orçamentos!$A:$A,"&lt;&gt;EXEMPLO — apague esta linha*")</f>
        <v>0</v>
      </c>
      <c r="C31" s="26"/>
      <c r="D31" s="19" t="s">
        <v>54</v>
      </c>
    </row>
    <row r="33" spans="1:4" ht="20.100000000000001" customHeight="1" x14ac:dyDescent="0.2">
      <c r="A33" s="14" t="s">
        <v>55</v>
      </c>
      <c r="B33" s="15" t="s">
        <v>56</v>
      </c>
      <c r="C33" s="15"/>
      <c r="D33" s="14"/>
    </row>
    <row r="34" spans="1:4" x14ac:dyDescent="0.2">
      <c r="A34" s="16" t="s">
        <v>57</v>
      </c>
      <c r="B34" s="27" t="str">
        <f>IF(B35=0,"sem dados",(SUMIFS(Orçamentos!$C:$C,Orçamentos!$C:$C,"&gt;0",Orçamentos!$B:$B,"&gt;="&amp;$B$42,Orçamentos!$B:$B,"&lt;="&amp;$B$43,Orçamentos!$A:$A,"&lt;&gt;EXEMPLO — apague esta linha*")-SUMIFS(Orçamentos!$B:$B,Orçamentos!$C:$C,"&gt;0",Orçamentos!$B:$B,"&gt;="&amp;$B$42,Orçamentos!$B:$B,"&lt;="&amp;$B$43,Orçamentos!$A:$A,"&lt;&gt;EXEMPLO — apague esta linha*"))/B35)</f>
        <v>sem dados</v>
      </c>
      <c r="C34" s="18"/>
      <c r="D34" s="19" t="s">
        <v>58</v>
      </c>
    </row>
    <row r="35" spans="1:4" x14ac:dyDescent="0.2">
      <c r="A35" s="16" t="s">
        <v>59</v>
      </c>
      <c r="B35" s="21">
        <f>COUNTIFS(Orçamentos!$C:$C,"&gt;0",Orçamentos!$B:$B,"&gt;="&amp;$B$42,Orçamentos!$B:$B,"&lt;="&amp;$B$43,Orçamentos!$A:$A,"&lt;&gt;EXEMPLO — apague esta linha*")</f>
        <v>0</v>
      </c>
      <c r="C35" s="18"/>
      <c r="D35" s="19" t="s">
        <v>60</v>
      </c>
    </row>
    <row r="37" spans="1:4" ht="20.100000000000001" customHeight="1" x14ac:dyDescent="0.2">
      <c r="A37" s="14" t="s">
        <v>61</v>
      </c>
      <c r="B37" s="15" t="s">
        <v>62</v>
      </c>
      <c r="C37" s="15"/>
      <c r="D37" s="14"/>
    </row>
    <row r="38" spans="1:4" x14ac:dyDescent="0.2">
      <c r="A38" s="16" t="s">
        <v>63</v>
      </c>
      <c r="B38" s="21">
        <f>B14-SUM(B11:B13)</f>
        <v>0</v>
      </c>
      <c r="C38" s="18"/>
      <c r="D38" s="19" t="s">
        <v>64</v>
      </c>
    </row>
    <row r="39" spans="1:4" x14ac:dyDescent="0.2">
      <c r="A39" s="16" t="s">
        <v>65</v>
      </c>
      <c r="B39" s="21">
        <f>COUNTIFS(Orçamentos!$A$4:$A$1048576,"&lt;&gt;",Orçamentos!$A$4:$A$1048576,"&lt;&gt;EXEMPLO — apague esta linha*")-COUNTIFS(Orçamentos!$A$4:$A$1048576,"&lt;&gt;",Orçamentos!$A$4:$A$1048576,"&lt;&gt;EXEMPLO — apague esta linha*",Orçamentos!$B$4:$B$1048576,"&gt;=1")</f>
        <v>0</v>
      </c>
      <c r="C39" s="18"/>
      <c r="D39" s="19" t="s">
        <v>66</v>
      </c>
    </row>
    <row r="41" spans="1:4" ht="20.100000000000001" customHeight="1" x14ac:dyDescent="0.2">
      <c r="A41" s="14" t="s">
        <v>67</v>
      </c>
      <c r="B41" s="15"/>
      <c r="C41" s="15"/>
      <c r="D41" s="14"/>
    </row>
    <row r="42" spans="1:4" x14ac:dyDescent="0.2">
      <c r="A42" s="28" t="s">
        <v>68</v>
      </c>
      <c r="B42" s="29">
        <f>IF(B6="",1,B6)</f>
        <v>1</v>
      </c>
      <c r="C42" s="18"/>
      <c r="D42" s="19" t="s">
        <v>69</v>
      </c>
    </row>
    <row r="43" spans="1:4" x14ac:dyDescent="0.2">
      <c r="A43" s="28" t="s">
        <v>70</v>
      </c>
      <c r="B43" s="29">
        <f>IF(B7="",2958465,B7)</f>
        <v>2958465</v>
      </c>
      <c r="C43" s="18"/>
      <c r="D43" s="19" t="s">
        <v>71</v>
      </c>
    </row>
    <row r="45" spans="1:4" x14ac:dyDescent="0.2">
      <c r="A45" s="30" t="s">
        <v>72</v>
      </c>
    </row>
  </sheetData>
  <dataValidations count="1">
    <dataValidation type="date" operator="greaterThanOrEqual" allowBlank="1" showErrorMessage="1" errorTitle="Data" error="Digite uma data completa, por exemplo 01/11/2026, ou deixe em branco." sqref="B6:B7" xr:uid="{00000000-0002-0000-0100-000000000000}">
      <formula1>43831</formula1>
    </dataValidation>
  </dataValidation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Orçamentos</vt:lpstr>
      <vt:lpstr>Leitura do mês</vt:lpstr>
      <vt:lpstr>Orçamentos!Print_Titles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Controle de orçamentos</dc:title>
  <dc:subject>Modelo de planilha de controle de orçamentos</dc:subject>
  <dc:creator>Mugetsu</dc:creator>
  <cp:lastModifiedBy>Mugetsu</cp:lastModifiedBy>
  <dcterms:created xsi:type="dcterms:W3CDTF">2026-10-29T21:15:29Z</dcterms:created>
  <dcterms:modified xsi:type="dcterms:W3CDTF">2026-10-29T21:15:34Z</dcterms:modified>
</cp:coreProperties>
</file>